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olo\Videos\finanza\"/>
    </mc:Choice>
  </mc:AlternateContent>
  <xr:revisionPtr revIDLastSave="0" documentId="13_ncr:1_{0F86025D-0CC4-4A53-9297-47AA3ADF8E38}" xr6:coauthVersionLast="47" xr6:coauthVersionMax="47" xr10:uidLastSave="{00000000-0000-0000-0000-000000000000}"/>
  <bookViews>
    <workbookView xWindow="-120" yWindow="-120" windowWidth="24240" windowHeight="13020" xr2:uid="{A6DF08A1-6AB2-404E-9527-52D3C549E5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B13" i="1"/>
  <c r="B12" i="1"/>
  <c r="D12" i="1"/>
  <c r="C11" i="1"/>
  <c r="D11" i="1"/>
  <c r="D9" i="1"/>
  <c r="B5" i="1"/>
  <c r="B6" i="1" s="1"/>
  <c r="C8" i="1"/>
  <c r="B7" i="1"/>
  <c r="B3" i="1"/>
  <c r="D4" i="1" s="1"/>
  <c r="D10" i="1" l="1"/>
  <c r="D13" i="1" s="1"/>
  <c r="D14" i="1" s="1"/>
  <c r="B11" i="1"/>
  <c r="B14" i="1" s="1"/>
  <c r="B15" i="1" s="1"/>
  <c r="C4" i="1"/>
  <c r="C12" i="1"/>
  <c r="C10" i="1" l="1"/>
  <c r="C13" i="1" s="1"/>
  <c r="C14" i="1" s="1"/>
  <c r="C15" i="1" s="1"/>
  <c r="D15" i="1"/>
  <c r="D20" i="1" s="1"/>
  <c r="C20" i="1" l="1"/>
  <c r="B20" i="1"/>
</calcChain>
</file>

<file path=xl/sharedStrings.xml><?xml version="1.0" encoding="utf-8"?>
<sst xmlns="http://schemas.openxmlformats.org/spreadsheetml/2006/main" count="28" uniqueCount="28">
  <si>
    <t>Fondo pensione</t>
  </si>
  <si>
    <t>Tempo indeterminato</t>
  </si>
  <si>
    <t>Tempo determinato</t>
  </si>
  <si>
    <t>RAL</t>
  </si>
  <si>
    <t>Contributo</t>
  </si>
  <si>
    <t>Tasse</t>
  </si>
  <si>
    <t>Verso</t>
  </si>
  <si>
    <t>Montante</t>
  </si>
  <si>
    <t>Montante netto</t>
  </si>
  <si>
    <t>TFR nel fondo</t>
  </si>
  <si>
    <t>TFR in azienda</t>
  </si>
  <si>
    <t>TFR in tasca</t>
  </si>
  <si>
    <t>Investito nel fondo</t>
  </si>
  <si>
    <t>Investito in azienda</t>
  </si>
  <si>
    <t>Investito in tasca</t>
  </si>
  <si>
    <t>Rendimento azienda</t>
  </si>
  <si>
    <t>Perc contributo</t>
  </si>
  <si>
    <t>Perc azienda</t>
  </si>
  <si>
    <t>Versa azienda</t>
  </si>
  <si>
    <t>Aliquota marginale</t>
  </si>
  <si>
    <t>Anni alla pensione</t>
  </si>
  <si>
    <t>Mi tengo</t>
  </si>
  <si>
    <t>Rendimento fondo netto</t>
  </si>
  <si>
    <t>Rendimento personale netto</t>
  </si>
  <si>
    <t>ATTENZIONE: NEL VIDEO non ho detto che il fondo pensione è tassato al 9% solo per quanto investito!</t>
  </si>
  <si>
    <t>HO CORRETTO PERTANTO LA FORMULA IN B15</t>
  </si>
  <si>
    <t>Aliquota fondo pensione</t>
  </si>
  <si>
    <t>QUESTA ALIQUOTA è tra 9% e 15% a seconda di quanti anni si sta nel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</si>
</sst>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2" fontId="0" fillId="0" borderId="0" xfId="0" applyNumberFormat="1"/>
    <xf numFmtId="2" fontId="2" fillId="0" borderId="0" xfId="0" applyNumberFormat="1" applyFont="1"/>
    <xf numFmtId="0" fontId="3" fillId="0" borderId="0" xfId="0" applyFont="1"/>
    <xf numFmtId="0" fontId="3" fillId="2" borderId="0" xfId="0" applyFont="1" applyFill="1"/>
    <xf numFmtId="2" fontId="0" fillId="2" borderId="0" xfId="0" applyNumberFormat="1" applyFill="1"/>
    <xf numFmtId="0" fontId="0" fillId="2" borderId="0" xfId="0" applyFill="1"/>
    <xf numFmtId="0" fontId="3" fillId="3" borderId="0" xfId="0" applyFont="1" applyFill="1"/>
    <xf numFmtId="2" fontId="0" fillId="3" borderId="0" xfId="0" applyNumberFormat="1" applyFill="1"/>
    <xf numFmtId="0" fontId="0" fillId="3" borderId="0" xfId="0" applyFill="1"/>
    <xf numFmtId="9" fontId="0" fillId="0" borderId="0" xfId="0" applyNumberFormat="1"/>
    <xf numFmtId="1" fontId="0" fillId="0" borderId="0" xfId="0" applyNumberFormat="1"/>
    <xf numFmtId="2" fontId="0" fillId="0" borderId="0" xfId="1" applyNumberFormat="1" applyFont="1"/>
    <xf numFmtId="10" fontId="4" fillId="0" borderId="0" xfId="0" applyNumberFormat="1" applyFont="1"/>
    <xf numFmtId="0" fontId="2" fillId="0" borderId="0" xfId="0" applyFont="1"/>
    <xf numFmtId="0" fontId="5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8660-D823-4CEE-848C-E559B7C84218}">
  <dimension ref="A1:J34"/>
  <sheetViews>
    <sheetView tabSelected="1" zoomScaleNormal="100" workbookViewId="0">
      <selection activeCell="B2" sqref="B2"/>
    </sheetView>
  </sheetViews>
  <sheetFormatPr defaultRowHeight="15" x14ac:dyDescent="0.25"/>
  <cols>
    <col min="1" max="1" width="23.28515625" style="5" bestFit="1" customWidth="1"/>
    <col min="2" max="2" width="15.42578125" bestFit="1" customWidth="1"/>
    <col min="3" max="3" width="20.7109375" bestFit="1" customWidth="1"/>
    <col min="4" max="4" width="19" bestFit="1" customWidth="1"/>
    <col min="6" max="6" width="26.140625" customWidth="1"/>
    <col min="7" max="7" width="6.140625" bestFit="1" customWidth="1"/>
  </cols>
  <sheetData>
    <row r="1" spans="1:10" s="5" customFormat="1" x14ac:dyDescent="0.25">
      <c r="B1" s="5" t="s">
        <v>0</v>
      </c>
      <c r="C1" s="5" t="s">
        <v>1</v>
      </c>
      <c r="D1" s="5" t="s">
        <v>2</v>
      </c>
      <c r="F1" s="5" t="s">
        <v>3</v>
      </c>
      <c r="G1" s="13">
        <v>30000</v>
      </c>
    </row>
    <row r="2" spans="1:10" x14ac:dyDescent="0.25">
      <c r="A2" s="5" t="s">
        <v>16</v>
      </c>
      <c r="B2" s="1">
        <v>0.01</v>
      </c>
      <c r="F2" s="5" t="s">
        <v>19</v>
      </c>
      <c r="G2" s="12">
        <v>0.27</v>
      </c>
    </row>
    <row r="3" spans="1:10" x14ac:dyDescent="0.25">
      <c r="A3" s="5" t="s">
        <v>6</v>
      </c>
      <c r="B3" s="3">
        <f>G1*B2</f>
        <v>300</v>
      </c>
      <c r="F3" s="5" t="s">
        <v>20</v>
      </c>
      <c r="G3">
        <v>30</v>
      </c>
    </row>
    <row r="4" spans="1:10" x14ac:dyDescent="0.25">
      <c r="A4" s="5" t="s">
        <v>21</v>
      </c>
      <c r="B4" s="3"/>
      <c r="C4" s="3">
        <f>B3</f>
        <v>300</v>
      </c>
      <c r="D4" s="3">
        <f>B3</f>
        <v>300</v>
      </c>
      <c r="F4" s="5"/>
    </row>
    <row r="5" spans="1:10" x14ac:dyDescent="0.25">
      <c r="A5" s="5" t="s">
        <v>17</v>
      </c>
      <c r="B5" s="2">
        <f>MIN(1%,B2)</f>
        <v>0.01</v>
      </c>
      <c r="F5" s="5" t="s">
        <v>22</v>
      </c>
      <c r="G5" s="1">
        <v>2.5000000000000001E-2</v>
      </c>
    </row>
    <row r="6" spans="1:10" x14ac:dyDescent="0.25">
      <c r="A6" s="5" t="s">
        <v>18</v>
      </c>
      <c r="B6" s="14">
        <f>B5*G1</f>
        <v>300</v>
      </c>
      <c r="F6" s="5" t="s">
        <v>15</v>
      </c>
      <c r="G6" s="1">
        <v>0.02</v>
      </c>
    </row>
    <row r="7" spans="1:10" x14ac:dyDescent="0.25">
      <c r="A7" s="6" t="s">
        <v>9</v>
      </c>
      <c r="B7" s="7">
        <f>G1/13.5</f>
        <v>2222.2222222222222</v>
      </c>
      <c r="C7" s="7"/>
      <c r="D7" s="7"/>
      <c r="F7" s="5" t="s">
        <v>23</v>
      </c>
      <c r="G7" s="1">
        <v>0.05</v>
      </c>
    </row>
    <row r="8" spans="1:10" s="8" customFormat="1" x14ac:dyDescent="0.25">
      <c r="A8" s="6" t="s">
        <v>10</v>
      </c>
      <c r="B8" s="7"/>
      <c r="C8" s="7">
        <f>G1/13.5</f>
        <v>2222.2222222222222</v>
      </c>
      <c r="D8" s="7"/>
      <c r="E8"/>
      <c r="F8"/>
      <c r="G8"/>
      <c r="H8"/>
      <c r="I8"/>
      <c r="J8"/>
    </row>
    <row r="9" spans="1:10" s="8" customFormat="1" x14ac:dyDescent="0.25">
      <c r="A9" s="6" t="s">
        <v>11</v>
      </c>
      <c r="B9" s="7"/>
      <c r="C9" s="7"/>
      <c r="D9" s="7">
        <f>G1/13.5*(1-G2)</f>
        <v>1622.2222222222222</v>
      </c>
      <c r="E9"/>
      <c r="F9" s="5" t="s">
        <v>26</v>
      </c>
      <c r="G9" s="1">
        <f>MAX(9%,15%-0.3%*MAX(0,G3-15))</f>
        <v>0.105</v>
      </c>
      <c r="H9"/>
      <c r="I9"/>
      <c r="J9"/>
    </row>
    <row r="10" spans="1:10" x14ac:dyDescent="0.25">
      <c r="A10" s="5" t="s">
        <v>5</v>
      </c>
      <c r="C10" s="4">
        <f>-C4*$G$2</f>
        <v>-81</v>
      </c>
      <c r="D10" s="4">
        <f>-D4*$G$2</f>
        <v>-81</v>
      </c>
      <c r="G10" s="16" t="s">
        <v>27</v>
      </c>
    </row>
    <row r="11" spans="1:10" x14ac:dyDescent="0.25">
      <c r="A11" s="9" t="s">
        <v>12</v>
      </c>
      <c r="B11" s="10">
        <f>B3+B6+B7</f>
        <v>2822.2222222222222</v>
      </c>
      <c r="C11" s="10">
        <f t="shared" ref="C11:D11" si="0">C3+C6+C7</f>
        <v>0</v>
      </c>
      <c r="D11" s="10">
        <f t="shared" si="0"/>
        <v>0</v>
      </c>
    </row>
    <row r="12" spans="1:10" s="11" customFormat="1" x14ac:dyDescent="0.25">
      <c r="A12" s="9" t="s">
        <v>13</v>
      </c>
      <c r="B12" s="10">
        <f>B8</f>
        <v>0</v>
      </c>
      <c r="C12" s="10">
        <f>C8</f>
        <v>2222.2222222222222</v>
      </c>
      <c r="D12" s="10">
        <f>D8</f>
        <v>0</v>
      </c>
      <c r="E12"/>
      <c r="F12"/>
      <c r="G12"/>
      <c r="H12"/>
      <c r="I12"/>
      <c r="J12"/>
    </row>
    <row r="13" spans="1:10" s="11" customFormat="1" x14ac:dyDescent="0.25">
      <c r="A13" s="9" t="s">
        <v>14</v>
      </c>
      <c r="B13" s="10">
        <f>B4+B10+B9</f>
        <v>0</v>
      </c>
      <c r="C13" s="10">
        <f>C4+C10+C9</f>
        <v>219</v>
      </c>
      <c r="D13" s="10">
        <f>D4+D10+D9</f>
        <v>1841.2222222222222</v>
      </c>
      <c r="E13"/>
      <c r="F13"/>
      <c r="G13"/>
      <c r="H13"/>
      <c r="I13"/>
      <c r="J13"/>
    </row>
    <row r="14" spans="1:10" x14ac:dyDescent="0.25">
      <c r="A14" s="5" t="s">
        <v>7</v>
      </c>
      <c r="B14" s="3">
        <f>B11*(1+$G$5)^$G$3+B12*(1+$G$6)^$G$3+B13*(1+$G$7)^$G$3</f>
        <v>5919.8018342974901</v>
      </c>
      <c r="C14" s="3">
        <f>C11*(1+$G$5)^$G$3+C12*(1+$G$6)^$G$3+C13*(1+$G$7)^$G$3</f>
        <v>4971.7533448321137</v>
      </c>
      <c r="D14" s="3">
        <f>D11*(1+$G$5)^$G$3+D12*(1+$G$6)^$G$3+D13*(1+$G$7)^$G$3</f>
        <v>7957.656344291292</v>
      </c>
    </row>
    <row r="15" spans="1:10" x14ac:dyDescent="0.25">
      <c r="A15" s="5" t="s">
        <v>8</v>
      </c>
      <c r="B15" s="3">
        <f>B14-B11*$G$9</f>
        <v>5623.4685009641571</v>
      </c>
      <c r="C15" s="3">
        <f>C14-C12*(1+$G$6)^$G$3*$G$2</f>
        <v>3884.9363943701019</v>
      </c>
      <c r="D15" s="3">
        <f>D14</f>
        <v>7957.656344291292</v>
      </c>
    </row>
    <row r="16" spans="1:10" x14ac:dyDescent="0.25">
      <c r="B16" s="17" t="s">
        <v>24</v>
      </c>
    </row>
    <row r="17" spans="1:4" x14ac:dyDescent="0.25">
      <c r="B17" s="17" t="s">
        <v>25</v>
      </c>
    </row>
    <row r="20" spans="1:4" x14ac:dyDescent="0.25">
      <c r="A20" s="5" t="s">
        <v>4</v>
      </c>
      <c r="B20" s="3">
        <f>B15-C15</f>
        <v>1738.5321065940552</v>
      </c>
      <c r="C20" s="3">
        <f>B15-D15</f>
        <v>-2334.1878433271349</v>
      </c>
      <c r="D20" s="3">
        <f>D15</f>
        <v>7957.656344291292</v>
      </c>
    </row>
    <row r="21" spans="1:4" x14ac:dyDescent="0.25">
      <c r="A21" s="15">
        <v>2.5000000000000001E-3</v>
      </c>
      <c r="B21">
        <f t="dataTable" ref="B21:D34" dt2D="0" dtr="0" r1="B2"/>
        <v>1551.7557311257469</v>
      </c>
      <c r="C21">
        <v>-2520.9642187954432</v>
      </c>
      <c r="D21">
        <v>7247.7773091727959</v>
      </c>
    </row>
    <row r="22" spans="1:4" x14ac:dyDescent="0.25">
      <c r="A22" s="15">
        <v>5.0000000000000001E-3</v>
      </c>
      <c r="B22">
        <v>1614.014522948517</v>
      </c>
      <c r="C22">
        <v>-2458.7054269726732</v>
      </c>
      <c r="D22">
        <v>7484.403654212294</v>
      </c>
    </row>
    <row r="23" spans="1:4" x14ac:dyDescent="0.25">
      <c r="A23" s="15">
        <v>7.4999999999999997E-3</v>
      </c>
      <c r="B23">
        <v>1676.2733147712861</v>
      </c>
      <c r="C23">
        <v>-2396.4466351499041</v>
      </c>
      <c r="D23">
        <v>7721.029999251793</v>
      </c>
    </row>
    <row r="24" spans="1:4" x14ac:dyDescent="0.25">
      <c r="A24" s="15">
        <v>0.01</v>
      </c>
      <c r="B24">
        <v>1738.5321065940552</v>
      </c>
      <c r="C24">
        <v>-2334.1878433271349</v>
      </c>
      <c r="D24">
        <v>7957.656344291292</v>
      </c>
    </row>
    <row r="25" spans="1:4" x14ac:dyDescent="0.25">
      <c r="A25" s="15">
        <v>1.2500000000000001E-2</v>
      </c>
      <c r="B25">
        <v>1651.3483299856916</v>
      </c>
      <c r="C25">
        <v>-2421.3716199354985</v>
      </c>
      <c r="D25">
        <v>8194.2826893307902</v>
      </c>
    </row>
    <row r="26" spans="1:4" x14ac:dyDescent="0.25">
      <c r="A26" s="15">
        <v>1.4999999999999999E-2</v>
      </c>
      <c r="B26">
        <v>1564.1645533773271</v>
      </c>
      <c r="C26">
        <v>-2508.5553965438639</v>
      </c>
      <c r="D26">
        <v>8430.9090343702901</v>
      </c>
    </row>
    <row r="27" spans="1:4" x14ac:dyDescent="0.25">
      <c r="A27" s="15">
        <v>1.7500000000000002E-2</v>
      </c>
      <c r="B27">
        <v>1476.9807767689617</v>
      </c>
      <c r="C27">
        <v>-2595.7391731522284</v>
      </c>
      <c r="D27">
        <v>8667.5353794097882</v>
      </c>
    </row>
    <row r="28" spans="1:4" x14ac:dyDescent="0.25">
      <c r="A28" s="15">
        <v>0.02</v>
      </c>
      <c r="B28">
        <v>1389.7970001605972</v>
      </c>
      <c r="C28">
        <v>-2682.922949760592</v>
      </c>
      <c r="D28">
        <v>8904.1617244492863</v>
      </c>
    </row>
    <row r="29" spans="1:4" x14ac:dyDescent="0.25">
      <c r="A29" s="15">
        <v>2.2499999999999999E-2</v>
      </c>
      <c r="B29">
        <v>1302.6132235522318</v>
      </c>
      <c r="C29">
        <v>-2770.1067263689583</v>
      </c>
      <c r="D29">
        <v>9140.7880694887863</v>
      </c>
    </row>
    <row r="30" spans="1:4" x14ac:dyDescent="0.25">
      <c r="A30" s="15">
        <v>2.5000000000000001E-2</v>
      </c>
      <c r="B30">
        <v>1215.4294469438682</v>
      </c>
      <c r="C30">
        <v>-2857.2905029773219</v>
      </c>
      <c r="D30">
        <v>9377.4144145282844</v>
      </c>
    </row>
    <row r="31" spans="1:4" x14ac:dyDescent="0.25">
      <c r="A31" s="15">
        <v>2.75E-2</v>
      </c>
      <c r="B31">
        <v>1128.2456703355028</v>
      </c>
      <c r="C31">
        <v>-2944.4742795856864</v>
      </c>
      <c r="D31">
        <v>9614.0407595677825</v>
      </c>
    </row>
    <row r="32" spans="1:4" x14ac:dyDescent="0.25">
      <c r="A32" s="15">
        <v>0.03</v>
      </c>
      <c r="B32">
        <v>1041.0618937271383</v>
      </c>
      <c r="C32">
        <v>-3031.6580561940518</v>
      </c>
      <c r="D32">
        <v>9850.6671046072825</v>
      </c>
    </row>
    <row r="33" spans="1:4" x14ac:dyDescent="0.25">
      <c r="A33" s="15">
        <v>3.2500000000000001E-2</v>
      </c>
      <c r="B33">
        <v>953.87811711877384</v>
      </c>
      <c r="C33">
        <v>-3118.8418328024163</v>
      </c>
      <c r="D33">
        <v>10087.293449646781</v>
      </c>
    </row>
    <row r="34" spans="1:4" x14ac:dyDescent="0.25">
      <c r="A34" s="15">
        <v>3.5000000000000003E-2</v>
      </c>
      <c r="B34">
        <v>866.69434051040935</v>
      </c>
      <c r="C34">
        <v>-3206.0256094107799</v>
      </c>
      <c r="D34">
        <v>10323.919794686279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2021-10-18T15:00:47Z</dcterms:created>
  <dcterms:modified xsi:type="dcterms:W3CDTF">2022-11-17T08:06:22Z</dcterms:modified>
</cp:coreProperties>
</file>